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onica&amp;Mario\Desktop\magistrale\II anno\sismica\progetto\excel\RIGIDEZZE\IV_IMPALCATO\"/>
    </mc:Choice>
  </mc:AlternateContent>
  <bookViews>
    <workbookView xWindow="0" yWindow="0" windowWidth="20490" windowHeight="7155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E30" i="5" l="1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6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Q30" i="5" l="1"/>
  <c r="Q31" i="5" s="1"/>
  <c r="Q28" i="5" s="1"/>
  <c r="I28" i="5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<sst xmlns="http://schemas.openxmlformats.org/spreadsheetml/2006/main" count="64" uniqueCount="43">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</sst>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</cellXfs>
  <cellStyles count="1">
    <cellStyle name="Normale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L24" sqref="L24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16.566491359879794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0.26673132880698347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3.3</v>
      </c>
      <c r="I5" s="2" t="s">
        <v>4</v>
      </c>
      <c r="K5" s="20" t="s">
        <v>21</v>
      </c>
      <c r="L5" s="21">
        <f>L2*L3</f>
        <v>4.4188022540901484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25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4.5</v>
      </c>
      <c r="I15" s="1" t="s">
        <v>4</v>
      </c>
      <c r="J15" s="1" t="str">
        <f>IF($B$18=2,G15,"")</f>
        <v/>
      </c>
      <c r="K15" s="27">
        <v>4.5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60</v>
      </c>
      <c r="H26" s="8" t="s">
        <v>9</v>
      </c>
      <c r="I26" s="8">
        <f>G26*G27^3/12</f>
        <v>78125</v>
      </c>
      <c r="J26" s="16" t="s">
        <v>8</v>
      </c>
      <c r="K26" s="8"/>
      <c r="L26" s="8">
        <f>IF($B$13=1,H13,H19)</f>
        <v>60</v>
      </c>
      <c r="M26" s="8"/>
      <c r="N26" s="8" t="s">
        <v>41</v>
      </c>
      <c r="O26" s="8">
        <f>IF(B8=1,L26*2,L26)</f>
        <v>60</v>
      </c>
      <c r="P26" s="8" t="s">
        <v>10</v>
      </c>
      <c r="Q26" s="8">
        <f>O26*O27^3/12</f>
        <v>78125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15034090.90909091</v>
      </c>
      <c r="D27" s="16" t="s">
        <v>16</v>
      </c>
      <c r="E27" s="8"/>
      <c r="F27" s="8"/>
      <c r="G27" s="8">
        <f>H14</f>
        <v>25</v>
      </c>
      <c r="H27" s="8" t="s">
        <v>14</v>
      </c>
      <c r="I27" s="17">
        <f>$C$21*I26/G28/100</f>
        <v>5468750</v>
      </c>
      <c r="J27" s="16" t="s">
        <v>16</v>
      </c>
      <c r="K27" s="8"/>
      <c r="L27" s="8">
        <f>IF($B$13=1,H14,H20)</f>
        <v>25</v>
      </c>
      <c r="M27" s="8"/>
      <c r="N27" s="8"/>
      <c r="O27" s="8">
        <f>L27</f>
        <v>25</v>
      </c>
      <c r="P27" s="8" t="s">
        <v>15</v>
      </c>
      <c r="Q27" s="17">
        <f>$C$21*Q26/O28/100</f>
        <v>5468750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4.5</v>
      </c>
      <c r="H28" s="8" t="s">
        <v>17</v>
      </c>
      <c r="I28" s="9">
        <f>IF(B3&lt;3,C27/(I27+I31)*2,0)</f>
        <v>2.7490909090909095</v>
      </c>
      <c r="J28" s="8"/>
      <c r="K28" s="8"/>
      <c r="L28" s="9">
        <f>G28</f>
        <v>4.5</v>
      </c>
      <c r="M28" s="8"/>
      <c r="N28" s="8"/>
      <c r="O28" s="9">
        <f>L28</f>
        <v>4.5</v>
      </c>
      <c r="P28" s="8" t="s">
        <v>18</v>
      </c>
      <c r="Q28" s="9">
        <f>IF(B8&lt;3,C27/(Q27+Q31)*2,0)</f>
        <v>2.7490909090909095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60</v>
      </c>
      <c r="F30" s="8" t="s">
        <v>42</v>
      </c>
      <c r="G30" s="8">
        <f>IF($B$3=1,E30*2,E30)</f>
        <v>60</v>
      </c>
      <c r="H30" s="8" t="s">
        <v>9</v>
      </c>
      <c r="I30" s="8">
        <f>G30*G31^3/12</f>
        <v>78125</v>
      </c>
      <c r="J30" s="16" t="s">
        <v>8</v>
      </c>
      <c r="K30" s="8"/>
      <c r="L30" s="8">
        <f>IF($B$13=1,K13,K19)</f>
        <v>30</v>
      </c>
      <c r="M30" s="8">
        <f>IF($B$18=1,0,IF($B$18=2,L30,L26))</f>
        <v>60</v>
      </c>
      <c r="N30" s="8" t="s">
        <v>42</v>
      </c>
      <c r="O30" s="8">
        <f>IF(B8=1,M30*2,M30)</f>
        <v>60</v>
      </c>
      <c r="P30" s="8" t="s">
        <v>10</v>
      </c>
      <c r="Q30" s="8">
        <f>O30*O31^3/12</f>
        <v>78125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25</v>
      </c>
      <c r="F31" s="8"/>
      <c r="G31" s="8">
        <f>E31</f>
        <v>25</v>
      </c>
      <c r="H31" s="8" t="s">
        <v>14</v>
      </c>
      <c r="I31" s="17">
        <f>$C$21*I30/G32/100</f>
        <v>5468750</v>
      </c>
      <c r="J31" s="16" t="s">
        <v>16</v>
      </c>
      <c r="K31" s="8"/>
      <c r="L31" s="8">
        <f>IF($B$13=1,K14,K20)</f>
        <v>60</v>
      </c>
      <c r="M31" s="8">
        <f>IF($B$18=1,0,IF($B$18=2,L31,L27))</f>
        <v>25</v>
      </c>
      <c r="N31" s="8"/>
      <c r="O31" s="8">
        <f>M31</f>
        <v>25</v>
      </c>
      <c r="P31" s="8" t="s">
        <v>15</v>
      </c>
      <c r="Q31" s="17">
        <f>$C$21*Q30/O32/100</f>
        <v>5468750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4.5</v>
      </c>
      <c r="F32" s="8"/>
      <c r="G32" s="9">
        <f>E32</f>
        <v>4.5</v>
      </c>
      <c r="H32" s="16"/>
      <c r="I32" s="8"/>
      <c r="J32" s="8"/>
      <c r="K32" s="8"/>
      <c r="L32" s="8"/>
      <c r="M32" s="9">
        <f>G32</f>
        <v>4.5</v>
      </c>
      <c r="N32" s="8"/>
      <c r="O32" s="9">
        <f>M32</f>
        <v>4.5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9" priority="58" stopIfTrue="1">
      <formula>"$F$12=2"</formula>
    </cfRule>
  </conditionalFormatting>
  <conditionalFormatting sqref="K13">
    <cfRule type="expression" dxfId="8" priority="57" stopIfTrue="1">
      <formula>B18&lt;&gt;2</formula>
    </cfRule>
  </conditionalFormatting>
  <conditionalFormatting sqref="K14">
    <cfRule type="expression" dxfId="7" priority="54" stopIfTrue="1">
      <formula>B18&lt;&gt;2</formula>
    </cfRule>
  </conditionalFormatting>
  <conditionalFormatting sqref="K15 K20">
    <cfRule type="expression" dxfId="6" priority="53" stopIfTrue="1">
      <formula>$B$18&lt;&gt;2</formula>
    </cfRule>
  </conditionalFormatting>
  <conditionalFormatting sqref="K19:K20">
    <cfRule type="expression" dxfId="5" priority="49" stopIfTrue="1">
      <formula>$B$13=1</formula>
    </cfRule>
    <cfRule type="expression" dxfId="4" priority="50" stopIfTrue="1">
      <formula>$B$12=1</formula>
    </cfRule>
    <cfRule type="expression" dxfId="3" priority="52" stopIfTrue="1">
      <formula>$B$18&lt;&gt;2</formula>
    </cfRule>
  </conditionalFormatting>
  <conditionalFormatting sqref="J18 H19:H20 K19:K20">
    <cfRule type="expression" dxfId="2" priority="45" stopIfTrue="1">
      <formula>$B$13=1</formula>
    </cfRule>
  </conditionalFormatting>
  <conditionalFormatting sqref="G18 J18 G19:H21 I19:I20 J19:K21 L19:L20">
    <cfRule type="expression" dxfId="1" priority="42">
      <formula>$B$8&gt;2</formula>
    </cfRule>
  </conditionalFormatting>
  <conditionalFormatting sqref="G12 J12 G13:L15">
    <cfRule type="expression" dxfId="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Veronica&amp;Mario</cp:lastModifiedBy>
  <dcterms:created xsi:type="dcterms:W3CDTF">2013-01-02T09:55:43Z</dcterms:created>
  <dcterms:modified xsi:type="dcterms:W3CDTF">2016-11-30T20:34:02Z</dcterms:modified>
</cp:coreProperties>
</file>